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9135" windowHeight="4665" activeTab="0"/>
  </bookViews>
  <sheets>
    <sheet name="main program" sheetId="1" r:id="rId1"/>
    <sheet name="compli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<sst xmlns="http://schemas.openxmlformats.org/spreadsheetml/2006/main" count="22" uniqueCount="22">
  <si>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off</t>
  </si>
  <si>
    <t>or</t>
  </si>
  <si>
    <t>op</t>
  </si>
  <si>
    <t>def</t>
  </si>
  <si>
    <t>dr</t>
  </si>
  <si>
    <t>dp</t>
  </si>
  <si>
    <t>ven</t>
  </si>
  <si>
    <t>omo</t>
  </si>
  <si>
    <t>ormor</t>
  </si>
  <si>
    <t>opmop</t>
  </si>
  <si>
    <t>defmdef</t>
  </si>
  <si>
    <t>drmdr</t>
  </si>
  <si>
    <t>dpmdp</t>
  </si>
  <si>
    <t>prediction</t>
  </si>
  <si>
    <t xml:space="preserve">Team  </t>
  </si>
  <si>
    <t>%</t>
  </si>
  <si>
    <t xml:space="preserve"> http://www.stats.nfl.com</t>
  </si>
  <si>
    <t>Prometheus NFL Stat Program</t>
  </si>
  <si>
    <t>If you do not already know the rankings of the teams click on this URL</t>
  </si>
  <si>
    <t>Look under standing/teams and select team rankings.</t>
  </si>
  <si>
    <t>wash</t>
  </si>
  <si>
    <t>tampa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</si>
</sst>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badi MT Condensed Light"/>
      <family val="0"/>
    </font>
    <font>
      <b/>
      <sz val="10"/>
      <color indexed="9"/>
      <name val="Abadi MT Condensed Light"/>
      <family val="2"/>
    </font>
    <font>
      <sz val="10"/>
      <color indexed="9"/>
      <name val="Abadi MT Condensed Light"/>
      <family val="2"/>
    </font>
    <font>
      <b/>
      <sz val="12"/>
      <name val="Helv"/>
      <family val="0"/>
    </font>
    <font>
      <u val="single"/>
      <sz val="10"/>
      <color indexed="12"/>
      <name val="Abadi MT Condensed Light"/>
      <family val="0"/>
    </font>
    <font>
      <b/>
      <sz val="12"/>
      <color indexed="9"/>
      <name val="Helv"/>
      <family val="0"/>
    </font>
    <font>
      <u val="single"/>
      <sz val="10"/>
      <name val="Abadi MT Condensed Light"/>
      <family val="2"/>
    </font>
    <font>
      <b/>
      <sz val="14"/>
      <color indexed="9"/>
      <name val="Helv"/>
      <family val="0"/>
    </font>
    <font>
      <u val="single"/>
      <sz val="10"/>
      <color indexed="36"/>
      <name val="Abadi MT Condensed Light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0" fontId="3" fillId="0" borderId="0" xfId="21" applyNumberFormat="1" applyFont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20" applyFont="1" applyFill="1" applyAlignment="1">
      <alignment/>
    </xf>
    <xf numFmtId="0" fontId="7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13</xdr:row>
      <xdr:rowOff>114300</xdr:rowOff>
    </xdr:from>
    <xdr:to>
      <xdr:col>6</xdr:col>
      <xdr:colOff>390525</xdr:colOff>
      <xdr:row>16</xdr:row>
      <xdr:rowOff>114300</xdr:rowOff>
    </xdr:to>
    <xdr:pic>
      <xdr:nvPicPr>
        <xdr:cNvPr id="1" name="CommandButtonTea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34315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</xdr:row>
      <xdr:rowOff>133350</xdr:rowOff>
    </xdr:from>
    <xdr:to>
      <xdr:col>2</xdr:col>
      <xdr:colOff>409575</xdr:colOff>
      <xdr:row>12</xdr:row>
      <xdr:rowOff>133350</xdr:rowOff>
    </xdr:to>
    <xdr:pic>
      <xdr:nvPicPr>
        <xdr:cNvPr id="2" name="CommandButtonInstructio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0"/>
          <a:ext cx="2447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9</xdr:row>
      <xdr:rowOff>133350</xdr:rowOff>
    </xdr:from>
    <xdr:to>
      <xdr:col>6</xdr:col>
      <xdr:colOff>400050</xdr:colOff>
      <xdr:row>12</xdr:row>
      <xdr:rowOff>133350</xdr:rowOff>
    </xdr:to>
    <xdr:pic>
      <xdr:nvPicPr>
        <xdr:cNvPr id="3" name="CommandButtonTea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1714500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nf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465"/>
  <sheetViews>
    <sheetView showGridLines="0" showRowColHeaders="0" tabSelected="1" showOutlineSymbols="0" workbookViewId="0" topLeftCell="A1">
      <selection activeCell="A1" sqref="A1:J2"/>
    </sheetView>
  </sheetViews>
  <sheetFormatPr defaultColWidth="9.00390625" defaultRowHeight="12.75"/>
  <cols>
    <col min="1" max="1" width="12.875" style="0" customWidth="1"/>
    <col min="2" max="2" width="14.375" style="0" customWidth="1"/>
    <col min="3" max="3" width="11.125" style="0" customWidth="1"/>
    <col min="4" max="4" width="14.625" style="0" customWidth="1"/>
  </cols>
  <sheetData>
    <row r="1" spans="1:10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5" ht="12.75" customHeight="1">
      <c r="A3" s="13" t="s">
        <v>18</v>
      </c>
      <c r="B3" s="13"/>
      <c r="C3" s="13"/>
      <c r="D3" s="13"/>
      <c r="E3" s="14" t="s">
        <v>16</v>
      </c>
    </row>
    <row r="4" spans="1:4" ht="12.75" customHeight="1">
      <c r="A4" s="13" t="s">
        <v>19</v>
      </c>
      <c r="C4" s="13"/>
      <c r="D4" s="13"/>
    </row>
    <row r="5" ht="12.75">
      <c r="R5" s="5"/>
    </row>
    <row r="6" spans="1:18" ht="16.5" thickBot="1">
      <c r="A6" s="11" t="s">
        <v>14</v>
      </c>
      <c r="B6" s="11" t="s">
        <v>13</v>
      </c>
      <c r="C6" s="11"/>
      <c r="D6" s="12" t="s">
        <v>15</v>
      </c>
      <c r="E6" s="4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11</v>
      </c>
      <c r="Q6" s="4" t="s">
        <v>12</v>
      </c>
      <c r="R6" s="6"/>
    </row>
    <row r="7" spans="1:18" ht="15.75">
      <c r="A7" s="7" t="s">
        <v>20</v>
      </c>
      <c r="B7" s="9" t="str">
        <f>IF(complier!A7&gt;complier!A8,"Win","Loss")</f>
        <v>Loss</v>
      </c>
      <c r="C7" s="7"/>
      <c r="D7" s="10">
        <f>complier!A7</f>
        <v>0.244327230958205</v>
      </c>
      <c r="E7" s="1">
        <v>5</v>
      </c>
      <c r="F7" s="1">
        <v>4</v>
      </c>
      <c r="G7" s="1">
        <v>5</v>
      </c>
      <c r="H7" s="1">
        <v>15</v>
      </c>
      <c r="I7" s="1">
        <v>4</v>
      </c>
      <c r="J7" s="1">
        <v>5</v>
      </c>
      <c r="K7" s="1">
        <v>1</v>
      </c>
      <c r="L7" s="1">
        <f aca="true" t="shared" si="0" ref="L7:Q7">E7-E8</f>
        <v>-9</v>
      </c>
      <c r="M7" s="1">
        <f t="shared" si="0"/>
        <v>-2</v>
      </c>
      <c r="N7" s="1">
        <f t="shared" si="0"/>
        <v>-9</v>
      </c>
      <c r="O7" s="1">
        <f t="shared" si="0"/>
        <v>14</v>
      </c>
      <c r="P7" s="1">
        <f t="shared" si="0"/>
        <v>-10</v>
      </c>
      <c r="Q7" s="1">
        <f t="shared" si="0"/>
        <v>-10</v>
      </c>
      <c r="R7" s="5"/>
    </row>
    <row r="8" spans="1:18" ht="15.75">
      <c r="A8" s="7" t="s">
        <v>21</v>
      </c>
      <c r="B8" s="9" t="str">
        <f>IF(complier!A8&gt;D7,"Win","Loss")</f>
        <v>Win</v>
      </c>
      <c r="C8" s="7"/>
      <c r="D8" s="10">
        <f>complier!A8</f>
        <v>0.7180480859427617</v>
      </c>
      <c r="E8" s="1">
        <v>14</v>
      </c>
      <c r="F8" s="1">
        <v>6</v>
      </c>
      <c r="G8" s="1">
        <v>14</v>
      </c>
      <c r="H8" s="1">
        <v>1</v>
      </c>
      <c r="I8" s="1">
        <v>14</v>
      </c>
      <c r="J8" s="1">
        <v>15</v>
      </c>
      <c r="K8" s="1">
        <v>0</v>
      </c>
      <c r="L8" s="1">
        <f aca="true" t="shared" si="1" ref="L8:Q8">E8-E7</f>
        <v>9</v>
      </c>
      <c r="M8" s="1">
        <f t="shared" si="1"/>
        <v>2</v>
      </c>
      <c r="N8" s="1">
        <f t="shared" si="1"/>
        <v>9</v>
      </c>
      <c r="O8" s="1">
        <f t="shared" si="1"/>
        <v>-14</v>
      </c>
      <c r="P8" s="1">
        <f t="shared" si="1"/>
        <v>10</v>
      </c>
      <c r="Q8" s="1">
        <f t="shared" si="1"/>
        <v>10</v>
      </c>
      <c r="R8" s="5"/>
    </row>
    <row r="9" spans="1:4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</sheetData>
  <mergeCells count="1">
    <mergeCell ref="A1:J2"/>
  </mergeCells>
  <hyperlinks>
    <hyperlink ref="E3" r:id="rId1" display=" http://www.stats.nf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A8"/>
  <sheetViews>
    <sheetView workbookViewId="0" topLeftCell="A1">
      <selection activeCell="A7" sqref="A7:A8"/>
    </sheetView>
  </sheetViews>
  <sheetFormatPr defaultColWidth="9.00390625" defaultRowHeight="12.75"/>
  <cols>
    <col min="1" max="1" width="11.375" style="0" customWidth="1"/>
  </cols>
  <sheetData>
    <row r="5" ht="12.75">
      <c r="A5" s="3">
        <v>-0.262</v>
      </c>
    </row>
    <row r="7" ht="15.75">
      <c r="A7" s="8">
        <f>1/(1+EXP(complier!$A$5+(0.0138*'main program'!E7)-(0.0056*'main program'!F7)-(0.0116*'main program'!G7)+(0.0094*'main program'!H7)-(0.0094*'main program'!I7)-(0.0109*'main program'!J7)+(0.9693*'main program'!K7)-(0.0805*'main program'!L7)+(0.0316*'main program'!M7)+(0.0492*'main program'!N7)-(0.0063*'main program'!O7)-(0.024*'main program'!P7)-(0.0014*'main program'!Q7)))</f>
        <v>0.244327230958205</v>
      </c>
    </row>
    <row r="8" ht="15.75">
      <c r="A8" s="8">
        <f>1/(1+EXP(complier!$A$5+(0.0138*'main program'!E8)-(0.0056*'main program'!F8)-(0.0116*'main program'!G8)+(0.0094*'main program'!H8)-(0.0094*'main program'!I8)-(0.0109*'main program'!J8)+(0.9693*'main program'!K8)-(0.0805*'main program'!L8)+(0.0316*'main program'!M8)+(0.0492*'main program'!N8)-(0.0063*'main program'!O8)-(0.024*'main program'!P8)-(0.0014*'main program'!Q8)))</f>
        <v>0.7180480859427617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Prometheus NFL Stats Program</dc:title>
  <dc:subject/>
  <dc:creator>Carl Rebman</dc:creator>
  <cp:keywords/>
  <dc:description/>
  <cp:lastModifiedBy>GSC</cp:lastModifiedBy>
  <dcterms:created xsi:type="dcterms:W3CDTF">2000-01-15T02:49:52Z</dcterms:created>
  <dcterms:modified xsi:type="dcterms:W3CDTF">2000-01-15T21:52:31Z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